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bernis/Desktop/"/>
    </mc:Choice>
  </mc:AlternateContent>
  <xr:revisionPtr revIDLastSave="0" documentId="8_{829BF2B3-F57B-1D46-B7D8-AEE4AF8ACD65}" xr6:coauthVersionLast="47" xr6:coauthVersionMax="47" xr10:uidLastSave="{00000000-0000-0000-0000-000000000000}"/>
  <bookViews>
    <workbookView xWindow="100" yWindow="500" windowWidth="25440" windowHeight="14260" xr2:uid="{00000000-000D-0000-FFFF-FFFF00000000}"/>
  </bookViews>
  <sheets>
    <sheet name="Actions" sheetId="1" r:id="rId1"/>
    <sheet name="Dashboard" sheetId="2" r:id="rId2"/>
    <sheet name="Pick List" sheetId="3" r:id="rId3"/>
    <sheet name="Tier Display" sheetId="4" r:id="rId4"/>
    <sheet name="Config" sheetId="5" r:id="rId5"/>
    <sheet name="TV M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6" i="6" s="1"/>
  <c r="B3" i="2"/>
  <c r="B5" i="6" s="1"/>
  <c r="B2" i="2"/>
  <c r="B4" i="6" s="1"/>
  <c r="R2" i="1"/>
  <c r="S2" i="1" s="1"/>
  <c r="Q2" i="1"/>
  <c r="O13" i="2" l="1"/>
  <c r="I12" i="2"/>
  <c r="O14" i="2"/>
  <c r="I13" i="2"/>
  <c r="C12" i="2"/>
  <c r="I14" i="2"/>
  <c r="C13" i="2"/>
  <c r="O11" i="2"/>
  <c r="B5" i="2"/>
  <c r="B7" i="6" s="1"/>
  <c r="B1" i="2"/>
  <c r="B3" i="6" s="1"/>
  <c r="C14" i="2"/>
  <c r="O12" i="2"/>
  <c r="I11" i="2"/>
  <c r="B4" i="2"/>
  <c r="C11" i="2"/>
</calcChain>
</file>

<file path=xl/sharedStrings.xml><?xml version="1.0" encoding="utf-8"?>
<sst xmlns="http://schemas.openxmlformats.org/spreadsheetml/2006/main" count="95" uniqueCount="60">
  <si>
    <t>Date Created</t>
  </si>
  <si>
    <t>Order No.</t>
  </si>
  <si>
    <t>Line</t>
  </si>
  <si>
    <t>Equipment</t>
  </si>
  <si>
    <t>Department</t>
  </si>
  <si>
    <t>Entered By</t>
  </si>
  <si>
    <t>Responsible</t>
  </si>
  <si>
    <t>Short Description</t>
  </si>
  <si>
    <t>Detail Problem</t>
  </si>
  <si>
    <t>Estimated Completion</t>
  </si>
  <si>
    <t xml:space="preserve">Tier </t>
  </si>
  <si>
    <t>Completion Notes</t>
  </si>
  <si>
    <t>Status</t>
  </si>
  <si>
    <t>ECD Initial (first promised date)</t>
  </si>
  <si>
    <t>Date Completed</t>
  </si>
  <si>
    <t>Days Late</t>
  </si>
  <si>
    <t>Scope Creep Days</t>
  </si>
  <si>
    <t>System Status (auto)</t>
  </si>
  <si>
    <t>Final Status (display)</t>
  </si>
  <si>
    <t>Open Items</t>
  </si>
  <si>
    <t>Items Closed WTD</t>
  </si>
  <si>
    <t>Items Closed Last Week</t>
  </si>
  <si>
    <t>Avg Days Late (Completed)</t>
  </si>
  <si>
    <t>Avg Days Late (All Open)</t>
  </si>
  <si>
    <t>Due Next Week</t>
  </si>
  <si>
    <t>Notes</t>
  </si>
  <si>
    <t>Uses Actions sheet columns, Final Status &amp; Days Late</t>
  </si>
  <si>
    <t>Category</t>
  </si>
  <si>
    <t>Count (Open)</t>
  </si>
  <si>
    <t>Line 1</t>
  </si>
  <si>
    <t>Bartlet</t>
  </si>
  <si>
    <t>Building</t>
  </si>
  <si>
    <t>Line 2</t>
  </si>
  <si>
    <t>Cup 1</t>
  </si>
  <si>
    <t>Production</t>
  </si>
  <si>
    <t>Line 3</t>
  </si>
  <si>
    <t>Bottle 32</t>
  </si>
  <si>
    <t>QA</t>
  </si>
  <si>
    <t>Line 4</t>
  </si>
  <si>
    <t>Blending</t>
  </si>
  <si>
    <t>Maintenance</t>
  </si>
  <si>
    <t>Bernis Stewart</t>
  </si>
  <si>
    <t>Tier 1</t>
  </si>
  <si>
    <t>Not Start</t>
  </si>
  <si>
    <t>Lewis Smith</t>
  </si>
  <si>
    <t>Tier 2</t>
  </si>
  <si>
    <t>InProgress</t>
  </si>
  <si>
    <t>John Tim</t>
  </si>
  <si>
    <t>Tier 3</t>
  </si>
  <si>
    <t>Late</t>
  </si>
  <si>
    <t>Mike Johnson</t>
  </si>
  <si>
    <t>Tier 4</t>
  </si>
  <si>
    <t>Completed</t>
  </si>
  <si>
    <t>Orders Completed Last Week</t>
  </si>
  <si>
    <t>WorkingDaysMode</t>
  </si>
  <si>
    <t>Working</t>
  </si>
  <si>
    <t>Set to 'Working' for Mon–Fri NETWORKDAYS or 'Calendar' for 7-day plants.</t>
  </si>
  <si>
    <t>Shop-Floor Display – Key KPIs</t>
  </si>
  <si>
    <t>Avg Days Late (Open)</t>
  </si>
  <si>
    <t>See Dashboard for Pareto by Line/Equipment/Department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</si>
</sst>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6" borderId="0" xfId="0" applyFill="1"/>
  </cellXfs>
  <cellStyles count="1">
    <cellStyle name="Normal" xfId="0" builtinId="0"/>
  </cellStyles>
  <dxfs count="3">
    <dxf>
      <fill>
        <patternFill>
          <fgColor indexed="64"/>
          <bgColor theme="0" tint="-0.14999847407452621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Pareto – 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Dashboard!$C$10</c:f>
              <c:strCache>
                <c:ptCount val="1"/>
                <c:pt idx="0">
                  <c:v>Count (Open)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Dashboard!$B$11:$B$14</c:f>
              <c:strCache>
                <c:ptCount val="4"/>
                <c:pt idx="0">
                  <c:v>Line 1</c:v>
                </c:pt>
                <c:pt idx="1">
                  <c:v>Line 2</c:v>
                </c:pt>
                <c:pt idx="2">
                  <c:v>Line 3</c:v>
                </c:pt>
                <c:pt idx="3">
                  <c:v>Line 4</c:v>
                </c:pt>
              </c:strCache>
            </c:strRef>
          </c:cat>
          <c:val>
            <c:numRef>
              <c:f>Dashboard!$C$11:$C$14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E-BA41-8EB9-9F94FD495D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Line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Open Items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Pareto – Equipment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Dashboard!$I$10</c:f>
              <c:strCache>
                <c:ptCount val="1"/>
                <c:pt idx="0">
                  <c:v>Count (Open)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Dashboard!$H$11:$H$14</c:f>
              <c:strCache>
                <c:ptCount val="4"/>
                <c:pt idx="0">
                  <c:v>Bartlet</c:v>
                </c:pt>
                <c:pt idx="1">
                  <c:v>Cup 1</c:v>
                </c:pt>
                <c:pt idx="2">
                  <c:v>Bottle 32</c:v>
                </c:pt>
                <c:pt idx="3">
                  <c:v>Blending</c:v>
                </c:pt>
              </c:strCache>
            </c:strRef>
          </c:cat>
          <c:val>
            <c:numRef>
              <c:f>Dashboard!$I$11:$I$14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B-D748-8696-1702BB3E13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Equipment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Open Items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Pareto – Department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Dashboard!$O$10</c:f>
              <c:strCache>
                <c:ptCount val="1"/>
                <c:pt idx="0">
                  <c:v>Count (Open)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Dashboard!$N$11:$N$14</c:f>
              <c:strCache>
                <c:ptCount val="4"/>
                <c:pt idx="0">
                  <c:v>Building</c:v>
                </c:pt>
                <c:pt idx="1">
                  <c:v>Production</c:v>
                </c:pt>
                <c:pt idx="2">
                  <c:v>QA</c:v>
                </c:pt>
                <c:pt idx="3">
                  <c:v>Maintenance</c:v>
                </c:pt>
              </c:strCache>
            </c:strRef>
          </c:cat>
          <c:val>
            <c:numRef>
              <c:f>Dashboard!$O$11:$O$14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C-8C46-BA83-EFD5FDF7B8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Department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Open Items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0</xdr:colOff>
      <xdr:row>8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13</xdr:col>
      <xdr:colOff>0</xdr:colOff>
      <xdr:row>8</xdr:row>
      <xdr:rowOff>0</xdr:rowOff>
    </xdr:from>
    <xdr:ext cx="5400000" cy="270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tionsTable" displayName="ActionsTable" ref="A1:S2" headerRowDxfId="0">
  <autoFilter ref="A1:S2" xr:uid="{00000000-0009-0000-0100-000001000000}"/>
  <tableColumns count="19">
    <tableColumn id="1" xr3:uid="{00000000-0010-0000-0000-000001000000}" name="Date Created"/>
    <tableColumn id="2" xr3:uid="{00000000-0010-0000-0000-000002000000}" name="Order No."/>
    <tableColumn id="3" xr3:uid="{00000000-0010-0000-0000-000003000000}" name="Line"/>
    <tableColumn id="4" xr3:uid="{00000000-0010-0000-0000-000004000000}" name="Equipment"/>
    <tableColumn id="5" xr3:uid="{00000000-0010-0000-0000-000005000000}" name="Department"/>
    <tableColumn id="6" xr3:uid="{00000000-0010-0000-0000-000006000000}" name="Entered By"/>
    <tableColumn id="7" xr3:uid="{00000000-0010-0000-0000-000007000000}" name="Responsible"/>
    <tableColumn id="8" xr3:uid="{00000000-0010-0000-0000-000008000000}" name="Short Description"/>
    <tableColumn id="9" xr3:uid="{00000000-0010-0000-0000-000009000000}" name="Detail Problem"/>
    <tableColumn id="10" xr3:uid="{00000000-0010-0000-0000-00000A000000}" name="Estimated Completion"/>
    <tableColumn id="11" xr3:uid="{00000000-0010-0000-0000-00000B000000}" name="Tier "/>
    <tableColumn id="12" xr3:uid="{00000000-0010-0000-0000-00000C000000}" name="Completion Notes"/>
    <tableColumn id="13" xr3:uid="{00000000-0010-0000-0000-00000D000000}" name="Status"/>
    <tableColumn id="14" xr3:uid="{00000000-0010-0000-0000-00000E000000}" name="ECD Initial (first promised date)"/>
    <tableColumn id="15" xr3:uid="{00000000-0010-0000-0000-00000F000000}" name="Date Completed"/>
    <tableColumn id="16" xr3:uid="{00000000-0010-0000-0000-000010000000}" name="Days Late"/>
    <tableColumn id="17" xr3:uid="{00000000-0010-0000-0000-000011000000}" name="Scope Creep Days"/>
    <tableColumn id="18" xr3:uid="{00000000-0010-0000-0000-000012000000}" name="System Status (auto)"/>
    <tableColumn id="19" xr3:uid="{00000000-0010-0000-0000-000013000000}" name="Final Status (display)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workbookViewId="0">
      <selection activeCell="G8" sqref="G8"/>
    </sheetView>
  </sheetViews>
  <sheetFormatPr baseColWidth="10" defaultRowHeight="16" x14ac:dyDescent="0.2"/>
  <cols>
    <col min="1" max="1" width="12.1640625" style="1" bestFit="1" customWidth="1"/>
    <col min="2" max="2" width="12.1640625" style="1" customWidth="1"/>
    <col min="3" max="6" width="10.83203125" style="1" customWidth="1"/>
    <col min="7" max="7" width="13.33203125" style="1" customWidth="1"/>
    <col min="8" max="8" width="23" customWidth="1"/>
    <col min="9" max="9" width="40.83203125" customWidth="1"/>
    <col min="10" max="10" width="12.33203125" style="2" customWidth="1"/>
    <col min="12" max="12" width="16.5" customWidth="1"/>
  </cols>
  <sheetData>
    <row r="1" spans="1:19" ht="34" customHeigh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1" t="s">
        <v>10</v>
      </c>
      <c r="L1" s="11" t="s">
        <v>11</v>
      </c>
      <c r="M1" s="11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</row>
    <row r="2" spans="1:19" x14ac:dyDescent="0.2">
      <c r="A2" s="8"/>
      <c r="B2" s="8"/>
      <c r="Q2">
        <f>IF(N2="",0,MAX(0,J2-N2))</f>
        <v>0</v>
      </c>
      <c r="R2" t="str">
        <f ca="1">IF(O2&lt;&gt;"","Completed",IF(J2&lt;TODAY(),"Late",IF(M2="","Not Started",M2)))</f>
        <v>Late</v>
      </c>
      <c r="S2" t="str">
        <f ca="1">R2</f>
        <v>Late</v>
      </c>
    </row>
  </sheetData>
  <conditionalFormatting sqref="S2:S1048576">
    <cfRule type="expression" dxfId="2" priority="1" stopIfTrue="1">
      <formula>INDIRECT("RC",FALSE)="Late"</formula>
    </cfRule>
    <cfRule type="expression" dxfId="1" priority="2" stopIfTrue="1">
      <formula>INDIRECT("RC",FALSE)="In Progress"</formula>
    </cfRule>
  </conditionalFormatting>
  <dataValidations count="1">
    <dataValidation type="textLength" operator="lessThanOrEqual" allowBlank="1" showInputMessage="1" showErrorMessage="1" errorTitle="Length limit exceeded" error="Short Description must be 40 characters or fewer." sqref="H2:H1048576" xr:uid="{00000000-0002-0000-0000-000000000000}">
      <formula1>40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workbookViewId="0">
      <selection activeCell="I18" sqref="I18"/>
    </sheetView>
  </sheetViews>
  <sheetFormatPr baseColWidth="10" defaultRowHeight="16" x14ac:dyDescent="0.2"/>
  <cols>
    <col min="1" max="1" width="20.33203125" bestFit="1" customWidth="1"/>
    <col min="2" max="2" width="10.83203125" style="1" customWidth="1"/>
    <col min="6" max="6" width="25" bestFit="1" customWidth="1"/>
  </cols>
  <sheetData>
    <row r="1" spans="1:15" x14ac:dyDescent="0.2">
      <c r="A1" s="1" t="s">
        <v>19</v>
      </c>
      <c r="B1" s="1">
        <f ca="1">COUNTIFS(Actions!S:S,"&lt;&gt;Completed")</f>
        <v>1048576</v>
      </c>
    </row>
    <row r="2" spans="1:15" x14ac:dyDescent="0.2">
      <c r="A2" t="s">
        <v>20</v>
      </c>
      <c r="B2" s="1" t="e">
        <f ca="1">SUMPRODUCT(--(WEEKNUM(Actions!O:O,2)=WEEKNUM(TODAY(),2)),--(YEAR(Actions!O:O)=YEAR(TODAY())))</f>
        <v>#VALUE!</v>
      </c>
      <c r="F2" s="9"/>
      <c r="G2" s="10"/>
    </row>
    <row r="3" spans="1:15" x14ac:dyDescent="0.2">
      <c r="A3" t="s">
        <v>21</v>
      </c>
      <c r="B3" s="1" t="e">
        <f ca="1">SUMPRODUCT(--(WEEKNUM(Actions!O:O,2)=WEEKNUM(TODAY(),2)-1),--(YEAR(Actions!O:O)=YEAR(TODAY())))</f>
        <v>#VALUE!</v>
      </c>
      <c r="F3" s="9"/>
      <c r="G3" s="10"/>
    </row>
    <row r="4" spans="1:15" x14ac:dyDescent="0.2">
      <c r="A4" t="s">
        <v>22</v>
      </c>
      <c r="B4" s="1" t="e">
        <f ca="1">AVERAGEIF(Actions!S:S,"Completed",Actions!P:P)</f>
        <v>#DIV/0!</v>
      </c>
      <c r="F4" s="9"/>
      <c r="G4" s="10"/>
    </row>
    <row r="5" spans="1:15" x14ac:dyDescent="0.2">
      <c r="A5" t="s">
        <v>23</v>
      </c>
      <c r="B5" t="e">
        <f ca="1">AVERAGEIF(Actions!S:S,"&lt;&gt;Completed",Actions!P:P)</f>
        <v>#DIV/0!</v>
      </c>
      <c r="F5" s="9"/>
      <c r="G5" s="10"/>
    </row>
    <row r="6" spans="1:15" x14ac:dyDescent="0.2">
      <c r="A6" t="s">
        <v>24</v>
      </c>
      <c r="B6">
        <f ca="1">COUNTIFS(Actions!J:J,"&gt;="&amp;TODAY(),Actions!J:J,"&lt;="&amp;TODAY()+7,Actions!S:S,"&lt;&gt;Completed")</f>
        <v>0</v>
      </c>
    </row>
    <row r="7" spans="1:15" x14ac:dyDescent="0.2">
      <c r="A7" t="s">
        <v>25</v>
      </c>
      <c r="B7" t="s">
        <v>26</v>
      </c>
    </row>
    <row r="9" spans="1:15" x14ac:dyDescent="0.2">
      <c r="B9" t="s">
        <v>2</v>
      </c>
      <c r="H9" t="s">
        <v>3</v>
      </c>
      <c r="N9" t="s">
        <v>4</v>
      </c>
    </row>
    <row r="10" spans="1:15" x14ac:dyDescent="0.2">
      <c r="B10" t="s">
        <v>27</v>
      </c>
      <c r="C10" t="s">
        <v>28</v>
      </c>
      <c r="H10" t="s">
        <v>27</v>
      </c>
      <c r="I10" t="s">
        <v>28</v>
      </c>
      <c r="N10" t="s">
        <v>27</v>
      </c>
      <c r="O10" t="s">
        <v>28</v>
      </c>
    </row>
    <row r="11" spans="1:15" x14ac:dyDescent="0.2">
      <c r="A11" s="1"/>
      <c r="B11" t="s">
        <v>29</v>
      </c>
      <c r="C11" s="1">
        <f ca="1">COUNTIFS(Actions!S:S,"&lt;&gt;Completed",Actions!C:C,"=Line 1")</f>
        <v>0</v>
      </c>
      <c r="D11" s="1"/>
      <c r="E11" s="1"/>
      <c r="F11" s="1"/>
      <c r="H11" t="s">
        <v>30</v>
      </c>
      <c r="I11">
        <f ca="1">COUNTIFS(Actions!S:S,"&lt;&gt;Completed",Actions!D:D,"=Bartlet")</f>
        <v>0</v>
      </c>
      <c r="N11" t="s">
        <v>31</v>
      </c>
      <c r="O11">
        <f ca="1">COUNTIFS(Actions!S:S,"&lt;&gt;Completed",Actions!E:E,"=Building")</f>
        <v>0</v>
      </c>
    </row>
    <row r="12" spans="1:15" x14ac:dyDescent="0.2">
      <c r="A12" s="1"/>
      <c r="B12" t="s">
        <v>32</v>
      </c>
      <c r="C12" s="1">
        <f ca="1">COUNTIFS(Actions!S:S,"&lt;&gt;Completed",Actions!C:C,"=Line 2")</f>
        <v>0</v>
      </c>
      <c r="D12" s="1"/>
      <c r="E12" s="1"/>
      <c r="F12" s="1"/>
      <c r="H12" t="s">
        <v>33</v>
      </c>
      <c r="I12">
        <f ca="1">COUNTIFS(Actions!S:S,"&lt;&gt;Completed",Actions!D:D,"=Cup 1")</f>
        <v>0</v>
      </c>
      <c r="N12" t="s">
        <v>34</v>
      </c>
      <c r="O12">
        <f ca="1">COUNTIFS(Actions!S:S,"&lt;&gt;Completed",Actions!E:E,"=Production")</f>
        <v>0</v>
      </c>
    </row>
    <row r="13" spans="1:15" x14ac:dyDescent="0.2">
      <c r="B13" t="s">
        <v>35</v>
      </c>
      <c r="C13">
        <f ca="1">COUNTIFS(Actions!S:S,"&lt;&gt;Completed",Actions!C:C,"=Line 3")</f>
        <v>0</v>
      </c>
      <c r="H13" t="s">
        <v>36</v>
      </c>
      <c r="I13">
        <f ca="1">COUNTIFS(Actions!S:S,"&lt;&gt;Completed",Actions!D:D,"=Bottle 32")</f>
        <v>0</v>
      </c>
      <c r="N13" t="s">
        <v>37</v>
      </c>
      <c r="O13">
        <f ca="1">COUNTIFS(Actions!S:S,"&lt;&gt;Completed",Actions!E:E,"=QA")</f>
        <v>0</v>
      </c>
    </row>
    <row r="14" spans="1:15" x14ac:dyDescent="0.2">
      <c r="B14" t="s">
        <v>38</v>
      </c>
      <c r="C14">
        <f ca="1">COUNTIFS(Actions!S:S,"&lt;&gt;Completed",Actions!C:C,"=Line 4")</f>
        <v>0</v>
      </c>
      <c r="H14" t="s">
        <v>39</v>
      </c>
      <c r="I14">
        <f ca="1">COUNTIFS(Actions!S:S,"&lt;&gt;Completed",Actions!D:D,"=Blending")</f>
        <v>0</v>
      </c>
      <c r="N14" t="s">
        <v>40</v>
      </c>
      <c r="O14">
        <f ca="1">COUNTIFS(Actions!S:S,"&lt;&gt;Completed",Actions!E:E,"=Maintenance")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workbookViewId="0">
      <selection activeCell="F18" sqref="F18"/>
    </sheetView>
  </sheetViews>
  <sheetFormatPr baseColWidth="10" defaultRowHeight="16" x14ac:dyDescent="0.2"/>
  <cols>
    <col min="1" max="1" width="14.1640625" style="1" customWidth="1"/>
    <col min="2" max="2" width="13.33203125" style="1" customWidth="1"/>
    <col min="3" max="4" width="13" style="1" customWidth="1"/>
    <col min="5" max="5" width="15.5" style="1" customWidth="1"/>
    <col min="6" max="7" width="10.83203125" style="1" customWidth="1"/>
  </cols>
  <sheetData>
    <row r="1" spans="1:7" x14ac:dyDescent="0.2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10</v>
      </c>
      <c r="G1" s="3" t="s">
        <v>12</v>
      </c>
    </row>
    <row r="2" spans="1:7" x14ac:dyDescent="0.2">
      <c r="A2" s="1" t="s">
        <v>29</v>
      </c>
      <c r="B2" s="1" t="s">
        <v>30</v>
      </c>
      <c r="C2" s="1" t="s">
        <v>31</v>
      </c>
      <c r="D2" s="1" t="s">
        <v>41</v>
      </c>
      <c r="E2" s="1" t="s">
        <v>41</v>
      </c>
      <c r="F2" s="1" t="s">
        <v>42</v>
      </c>
      <c r="G2" s="4" t="s">
        <v>43</v>
      </c>
    </row>
    <row r="3" spans="1:7" x14ac:dyDescent="0.2">
      <c r="A3" s="1" t="s">
        <v>32</v>
      </c>
      <c r="B3" s="1" t="s">
        <v>33</v>
      </c>
      <c r="C3" s="1" t="s">
        <v>34</v>
      </c>
      <c r="D3" s="1" t="s">
        <v>44</v>
      </c>
      <c r="E3" s="1" t="s">
        <v>44</v>
      </c>
      <c r="F3" s="1" t="s">
        <v>45</v>
      </c>
      <c r="G3" s="5" t="s">
        <v>46</v>
      </c>
    </row>
    <row r="4" spans="1:7" x14ac:dyDescent="0.2">
      <c r="A4" s="1" t="s">
        <v>35</v>
      </c>
      <c r="B4" s="1" t="s">
        <v>36</v>
      </c>
      <c r="C4" s="1" t="s">
        <v>37</v>
      </c>
      <c r="D4" s="1" t="s">
        <v>47</v>
      </c>
      <c r="E4" s="1" t="s">
        <v>47</v>
      </c>
      <c r="F4" s="1" t="s">
        <v>48</v>
      </c>
      <c r="G4" s="6" t="s">
        <v>49</v>
      </c>
    </row>
    <row r="5" spans="1:7" x14ac:dyDescent="0.2">
      <c r="A5" s="1" t="s">
        <v>38</v>
      </c>
      <c r="B5" s="1" t="s">
        <v>39</v>
      </c>
      <c r="C5" s="1" t="s">
        <v>40</v>
      </c>
      <c r="D5" s="1" t="s">
        <v>50</v>
      </c>
      <c r="E5" s="1" t="s">
        <v>50</v>
      </c>
      <c r="F5" s="1" t="s">
        <v>51</v>
      </c>
      <c r="G5" s="7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1" sqref="B1"/>
    </sheetView>
  </sheetViews>
  <sheetFormatPr baseColWidth="10" defaultRowHeight="16" x14ac:dyDescent="0.2"/>
  <cols>
    <col min="1" max="1" width="36.5" customWidth="1"/>
  </cols>
  <sheetData>
    <row r="1" spans="1:1" x14ac:dyDescent="0.2">
      <c r="A1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/>
  </sheetViews>
  <sheetFormatPr baseColWidth="10" defaultColWidth="8.83203125" defaultRowHeight="16" x14ac:dyDescent="0.2"/>
  <sheetData>
    <row r="1" spans="1:2" x14ac:dyDescent="0.2">
      <c r="A1" t="s">
        <v>54</v>
      </c>
      <c r="B1" t="s">
        <v>55</v>
      </c>
    </row>
    <row r="3" spans="1:2" x14ac:dyDescent="0.2">
      <c r="A3" t="s">
        <v>25</v>
      </c>
      <c r="B3" t="s">
        <v>56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workbookViewId="0">
      <selection activeCell="G23" sqref="G23"/>
    </sheetView>
  </sheetViews>
  <sheetFormatPr baseColWidth="10" defaultColWidth="8.83203125" defaultRowHeight="16" x14ac:dyDescent="0.2"/>
  <sheetData>
    <row r="1" spans="1:2" x14ac:dyDescent="0.2">
      <c r="A1" t="s">
        <v>57</v>
      </c>
    </row>
    <row r="3" spans="1:2" x14ac:dyDescent="0.2">
      <c r="A3" t="s">
        <v>19</v>
      </c>
      <c r="B3">
        <f ca="1">Dashboard!B1</f>
        <v>1048576</v>
      </c>
    </row>
    <row r="4" spans="1:2" x14ac:dyDescent="0.2">
      <c r="A4" t="s">
        <v>20</v>
      </c>
      <c r="B4" t="e">
        <f ca="1">Dashboard!B2</f>
        <v>#VALUE!</v>
      </c>
    </row>
    <row r="5" spans="1:2" x14ac:dyDescent="0.2">
      <c r="A5" t="s">
        <v>21</v>
      </c>
      <c r="B5" t="e">
        <f ca="1">Dashboard!B3</f>
        <v>#VALUE!</v>
      </c>
    </row>
    <row r="6" spans="1:2" x14ac:dyDescent="0.2">
      <c r="A6" t="s">
        <v>24</v>
      </c>
      <c r="B6">
        <f ca="1">Dashboard!B6</f>
        <v>0</v>
      </c>
    </row>
    <row r="7" spans="1:2" x14ac:dyDescent="0.2">
      <c r="A7" t="s">
        <v>58</v>
      </c>
      <c r="B7" t="e">
        <f ca="1">Dashboard!B5</f>
        <v>#DIV/0!</v>
      </c>
    </row>
    <row r="9" spans="1:2" x14ac:dyDescent="0.2">
      <c r="A9" t="s">
        <v>59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Actions</vt:lpstr>
      <vt:lpstr>Dashboard</vt:lpstr>
      <vt:lpstr>Pick List</vt:lpstr>
      <vt:lpstr>Tier Display</vt:lpstr>
      <vt:lpstr>Config</vt:lpstr>
      <vt:lpstr>TV Mode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2025-09-17T17:01:14Z</dcterms:created>
  <dcterms:modified xsi:type="dcterms:W3CDTF">2025-09-20T14:38:42Z</dcterms:modified>
</cp:coreProperties>
</file>